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Cuenta pública\SAP - PARA CP\"/>
    </mc:Choice>
  </mc:AlternateContent>
  <xr:revisionPtr revIDLastSave="0" documentId="13_ncr:1_{B901ECEF-591A-41E4-8FD6-6F959A9543CC}" xr6:coauthVersionLast="47" xr6:coauthVersionMax="47" xr10:uidLastSave="{00000000-0000-0000-0000-000000000000}"/>
  <bookViews>
    <workbookView xWindow="-120" yWindow="-120" windowWidth="20730" windowHeight="11160" tabRatio="863" firstSheet="1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6" i="62" s="1"/>
  <c r="C9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5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<sst xmlns="http://schemas.openxmlformats.org/spreadsheetml/2006/main" count="951" uniqueCount="675">
  <si>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</si>
  <si>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</si>
  <si>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</si>
  <si>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</si>
  <si>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</si>
  <si>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</si>
  <si>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</si>
  <si>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</si>
  <si>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</si>
  <si>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</si>
  <si>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</si>
  <si>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</si>
  <si>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</si>
  <si>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</si>
  <si>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</si>
  <si>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</si>
  <si>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</si>
  <si>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</si>
  <si>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</si>
  <si>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</si>
  <si>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</si>
  <si>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</si>
  <si>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</si>
  <si>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</si>
  <si>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</si>
  <si>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</si>
  <si>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</si>
  <si>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</si>
  <si>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</si>
  <si>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</si>
  <si>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</si>
  <si>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</si>
  <si>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</si>
  <si>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</si>
  <si>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</si>
  <si>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</si>
  <si>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</si>
  <si>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</si>
  <si>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</si>
  <si>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</si>
  <si>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</si>
  <si>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</si>
  <si>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</si>
  <si>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</si>
  <si>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</si>
  <si>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</si>
  <si>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</si>
  <si>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</si>
  <si>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</si>
  <si>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</si>
  <si>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</si>
  <si>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</si>
  <si>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</si>
  <si>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</si>
  <si>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</si>
  <si>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</si>
  <si>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</si>
  <si>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</si>
  <si>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</si>
  <si>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</si>
  <si>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</si>
  <si>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</si>
  <si>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</si>
  <si>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</si>
  <si>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</si>
  <si>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</si>
  <si>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</si>
  <si>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</si>
  <si>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</si>
  <si>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</si>
  <si>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</si>
  <si>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</si>
  <si>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</si>
  <si>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</si>
  <si>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</si>
  <si>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</si>
  <si>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</si>
  <si>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</si>
  <si>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</si>
  <si>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</si>
  <si>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</si>
  <si>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</si>
  <si>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</si>
  <si>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</si>
  <si>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</si>
  <si>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</si>
  <si>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</si>
  <si>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</si>
  <si>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</si>
  <si>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</si>
  <si>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</si>
  <si>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</si>
  <si>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</si>
  <si>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</si>
  <si>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</si>
  <si>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</si>
  <si>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</si>
  <si>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</si>
  <si>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</si>
  <si>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</si>
  <si>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</si>
  <si>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</si>
  <si>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</si>
  <si>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</si>
  <si>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</si>
  <si>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</si>
  <si>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</si>
  <si>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</si>
  <si>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</si>
  <si>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</si>
  <si>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</si>
  <si>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</si>
  <si>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</si>
  <si>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</si>
  <si>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</si>
  <si>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</si>
  <si>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</si>
  <si>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</si>
  <si>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</si>
  <si>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</si>
  <si>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</si>
  <si>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</si>
  <si>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</si>
  <si>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</si>
  <si>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</si>
  <si>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</si>
  <si>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</si>
  <si>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</si>
  <si>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</si>
  <si>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</si>
  <si>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</si>
  <si>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</si>
  <si>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</si>
  <si>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</si>
  <si>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</si>
  <si>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</si>
  <si>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</si>
  <si>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</si>
  <si>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</si>
  <si>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</si>
  <si>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</si>
  <si>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</si>
  <si>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</si>
  <si>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</si>
  <si>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</si>
  <si>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</si>
  <si>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</si>
  <si>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</si>
  <si>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</si>
  <si>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</si>
  <si>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</si>
  <si>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</si>
  <si>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</si>
  <si>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</si>
  <si>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</si>
  <si>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</si>
  <si>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</si>
  <si>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</si>
  <si>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</si>
  <si>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</si>
  <si>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</si>
  <si>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</si>
  <si>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</si>
  <si>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</si>
  <si>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</si>
  <si>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</si>
  <si>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</si>
  <si>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</si>
  <si>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</si>
  <si>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</si>
  <si>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</si>
  <si>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</si>
  <si>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</si>
  <si>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</si>
  <si>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</si>
  <si>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</si>
  <si>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</si>
  <si>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</si>
  <si>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</si>
  <si>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</si>
  <si>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</si>
  <si>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</si>
  <si>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</si>
  <si>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</si>
  <si>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</si>
  <si>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</si>
  <si>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</si>
  <si>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</si>
  <si>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</si>
  <si>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</si>
  <si>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</si>
  <si>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</si>
  <si>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</si>
  <si>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</si>
  <si>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</si>
  <si>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</si>
  <si>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</si>
  <si>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</si>
  <si>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</si>
  <si>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</si>
  <si>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</si>
  <si>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</si>
  <si>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</si>
  <si>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</si>
  <si>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</si>
  <si>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</si>
  <si>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</si>
  <si>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</si>
  <si>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</si>
  <si>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</si>
  <si>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</si>
  <si>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</si>
  <si>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</si>
  <si>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</si>
  <si>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</si>
  <si>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</si>
  <si>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</si>
  <si>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</si>
  <si>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</si>
  <si>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</si>
  <si>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</si>
  <si>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</si>
  <si>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</si>
  <si>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</si>
  <si>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</si>
  <si>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</si>
  <si>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</si>
  <si>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</si>
  <si>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</si>
  <si>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</si>
  <si>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</si>
  <si>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</si>
  <si>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</si>
  <si>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</si>
  <si>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</si>
  <si>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</si>
  <si>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</si>
  <si>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</si>
  <si>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</si>
  <si>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</si>
  <si>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</si>
  <si>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</si>
  <si>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</si>
  <si>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</si>
  <si>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</si>
  <si>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</si>
  <si>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</si>
  <si>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</si>
  <si>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</si>
  <si>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</si>
  <si>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</si>
  <si>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</si>
  <si>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</si>
  <si>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</si>
  <si>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</si>
  <si>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</si>
  <si>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</si>
  <si>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</si>
  <si>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</si>
  <si>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</si>
  <si>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</si>
  <si>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</si>
  <si>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</si>
  <si>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</si>
  <si>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</si>
  <si>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</si>
  <si>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</si>
  <si>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</si>
  <si>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</si>
  <si>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</si>
  <si>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</si>
  <si>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</si>
  <si>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</si>
  <si>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</si>
  <si>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</si>
  <si>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</si>
  <si>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</si>
  <si>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</si>
  <si>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</si>
  <si>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</si>
  <si>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</si>
  <si>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</si>
  <si>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</si>
  <si>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</si>
  <si>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</si>
  <si>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</si>
  <si>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</si>
  <si>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</si>
  <si>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</si>
  <si>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</si>
  <si>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</si>
  <si>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</si>
  <si>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</si>
  <si>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</si>
  <si>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</si>
  <si>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</si>
  <si>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</si>
  <si>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</si>
  <si>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</si>
  <si>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</si>
  <si>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</si>
  <si>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</si>
  <si>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</si>
  <si>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</si>
  <si>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</si>
  <si>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</si>
  <si>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</si>
  <si>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</si>
  <si>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</si>
  <si>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</si>
  <si>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</si>
  <si>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</si>
  <si>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</si>
  <si>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</si>
  <si>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</si>
  <si>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</si>
  <si>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</si>
  <si>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</si>
  <si>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</si>
  <si>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</si>
  <si>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</si>
  <si>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</si>
  <si>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</si>
  <si>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</si>
  <si>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</si>
  <si>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</si>
  <si>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</si>
  <si>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</si>
  <si>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</si>
  <si>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</si>
  <si>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</si>
  <si>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</si>
  <si>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</si>
  <si>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</si>
  <si>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</si>
  <si>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</si>
  <si>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</si>
  <si>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</si>
  <si>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</si>
  <si>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</si>
  <si>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</si>
  <si>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</si>
  <si>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</si>
  <si>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</si>
  <si>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</si>
  <si>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</si>
  <si>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</si>
  <si>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</si>
  <si>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</si>
  <si>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</si>
  <si>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</si>
  <si>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</si>
  <si>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</si>
  <si>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</si>
  <si>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</si>
  <si>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</si>
  <si>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</si>
  <si>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</si>
  <si>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</si>
  <si>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</si>
  <si>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</si>
  <si>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</si>
  <si>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</si>
  <si>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</si>
  <si>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</si>
  <si>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</si>
  <si>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</si>
  <si>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</si>
  <si>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</si>
  <si>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</si>
  <si>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</si>
  <si>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</si>
  <si>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</si>
  <si>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</si>
  <si>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</si>
  <si>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</si>
  <si>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</si>
  <si>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</si>
  <si>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</si>
  <si>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</si>
  <si>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</si>
  <si>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</si>
  <si>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</si>
  <si>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</si>
  <si>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</si>
  <si>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</si>
  <si>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</si>
  <si>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</si>
  <si>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</si>
  <si>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</si>
  <si>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</si>
  <si>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</si>
  <si>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</si>
  <si>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</si>
  <si>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</si>
  <si>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</si>
  <si>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</si>
  <si>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</si>
  <si>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</si>
  <si>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</si>
  <si>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</si>
  <si>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</si>
  <si>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</si>
  <si>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</si>
  <si>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</si>
  <si>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</si>
  <si>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</si>
  <si>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</si>
  <si>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</si>
  <si>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</si>
  <si>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</si>
  <si>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</si>
  <si>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</si>
  <si>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</si>
  <si>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</si>
  <si>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</si>
  <si>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</si>
  <si>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</si>
  <si>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</si>
  <si>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</si>
  <si>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</si>
  <si>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</si>
  <si>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</si>
  <si>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</si>
  <si>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</si>
  <si>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</si>
  <si>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</si>
  <si>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</si>
  <si>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</si>
  <si>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</si>
  <si>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</si>
  <si>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</si>
  <si>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</si>
  <si>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</si>
  <si>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</si>
  <si>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</si>
  <si>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</si>
  <si>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</si>
  <si>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</si>
  <si>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</si>
  <si>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</si>
  <si>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</si>
  <si>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</si>
  <si>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</si>
  <si>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</si>
  <si>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</si>
  <si>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</si>
  <si>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</si>
  <si>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</si>
  <si>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</si>
  <si>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</si>
  <si>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</si>
  <si>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</si>
  <si>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</si>
  <si>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</si>
  <si>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</si>
  <si>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</si>
  <si>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</si>
  <si>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</si>
  <si>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</si>
  <si>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</si>
  <si>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</si>
  <si>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</si>
  <si>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</si>
  <si>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</si>
  <si>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</si>
  <si>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</si>
  <si>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</si>
  <si>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</si>
  <si>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</si>
  <si>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</si>
  <si>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</si>
  <si>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</si>
  <si>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</si>
  <si>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</si>
  <si>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</si>
  <si>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</si>
  <si>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</si>
  <si>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</si>
  <si>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</si>
  <si>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</si>
  <si>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</si>
  <si>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</si>
  <si>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</si>
  <si>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</si>
  <si>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</si>
  <si>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</si>
  <si>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</si>
  <si>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</si>
  <si>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</si>
  <si>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</si>
  <si>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</si>
  <si>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</si>
  <si>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</si>
  <si>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</si>
  <si>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</si>
  <si>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</si>
  <si>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</si>
  <si>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</si>
  <si>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</si>
  <si>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</si>
  <si>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</si>
  <si>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</si>
  <si>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</si>
  <si>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</si>
  <si>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</si>
  <si>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</si>
  <si>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</si>
  <si>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</si>
  <si>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</si>
  <si>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</si>
  <si>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</si>
  <si>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</si>
  <si>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</si>
  <si>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</si>
  <si>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</si>
  <si>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</si>
  <si>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</si>
  <si>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</si>
  <si>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</si>
  <si>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</si>
  <si>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</si>
  <si>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</si>
  <si>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</si>
  <si>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</si>
  <si>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</si>
  <si>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</si>
  <si>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</si>
  <si>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</si>
  <si>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</si>
  <si>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</si>
  <si>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</si>
  <si>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</si>
  <si>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</si>
  <si>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</si>
  <si>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</si>
  <si>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</si>
  <si>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</si>
  <si>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</si>
  <si>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</si>
  <si>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</si>
  <si>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</si>
  <si>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</si>
  <si>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</si>
  <si>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</si>
  <si>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</si>
  <si>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</si>
  <si>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</si>
  <si>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</si>
  <si>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</si>
  <si>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</si>
  <si>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</si>
  <si>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</si>
  <si>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</si>
  <si>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</si>
  <si>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</si>
  <si>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</si>
  <si>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</si>
  <si>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</si>
  <si>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</si>
  <si>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</si>
  <si>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</si>
  <si>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</si>
  <si>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</si>
  <si>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</si>
  <si>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</si>
  <si>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</si>
  <si>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</si>
  <si>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</si>
  <si>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</si>
  <si>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</si>
  <si>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</si>
  <si>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</si>
  <si>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</si>
  <si>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</si>
  <si>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</si>
  <si>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</si>
  <si>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</si>
  <si>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</si>
  <si>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</si>
  <si>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</si>
  <si>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</si>
  <si>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</si>
  <si>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</si>
  <si>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</si>
  <si>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</si>
  <si>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</si>
  <si>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</si>
  <si>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</si>
  <si>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</si>
  <si>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</si>
  <si>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</si>
  <si>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</si>
  <si>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</si>
  <si>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</si>
  <si>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</si>
  <si>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</si>
  <si>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</si>
  <si>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</si>
  <si>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</si>
  <si>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</si>
  <si>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</si>
  <si>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</si>
  <si>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</si>
  <si>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</si>
  <si>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</si>
  <si>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</si>
  <si>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</si>
  <si>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</si>
  <si>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</si>
  <si>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</si>
  <si>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</si>
  <si>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</si>
  <si>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</si>
  <si>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</si>
  <si>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</si>
  <si>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</si>
  <si>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</si>
  <si>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</si>
  <si>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</si>
  <si>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</si>
  <si>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</si>
  <si>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</si>
  <si>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</si>
  <si>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</si>
  <si>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</si>
  <si>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</si>
  <si>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</si>
  <si>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</si>
  <si>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</si>
  <si>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</si>
  <si>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</si>
  <si>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</si>
  <si>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</si>
  <si>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</si>
  <si>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</si>
  <si>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</si>
  <si>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</si>
  <si>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</si>
  <si>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</si>
  <si>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</si>
  <si>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</si>
  <si>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</si>
  <si>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</si>
  <si>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</si>
  <si>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</si>
  <si>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</si>
  <si>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</si>
  <si>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</si>
  <si>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</si>
  <si>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</si>
  <si>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</si>
  <si>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</si>
  <si>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</si>
  <si>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</si>
  <si>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</si>
  <si>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</si>
  <si>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</si>
  <si>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</si>
  <si>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</si>
  <si>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</si>
  <si>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</si>
  <si>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</si>
  <si>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</si>
  <si>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</si>
  <si>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</si>
  <si>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</si>
  <si>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</si>
  <si>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</si>
  <si>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</si>
  <si>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</si>
  <si>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</si>
  <si>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Correspondiente del 1 de Enero al 31 de Diciembre de 2022</t>
  </si>
  <si>
    <t>Cuenta Pública
Secretaría Ejecutiva del Sistema Estatal Anticorrupción de Guanajuato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</si>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</sst>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8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22" fillId="0" borderId="0" xfId="10" applyFont="1"/>
    <xf numFmtId="0" fontId="16" fillId="4" borderId="0" xfId="8" applyFont="1" applyFill="1" applyAlignment="1">
      <alignment horizontal="center" vertical="center"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 wrapText="1"/>
    </xf>
    <xf numFmtId="0" fontId="2" fillId="4" borderId="0" xfId="8" applyFont="1" applyFill="1" applyAlignment="1">
      <alignment vertical="center"/>
    </xf>
    <xf numFmtId="0" fontId="2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 wrapText="1"/>
    </xf>
    <xf numFmtId="0" fontId="12" fillId="4" borderId="0" xfId="9" applyFont="1" applyFill="1" applyAlignment="1">
      <alignment horizontal="center" vertical="center" wrapText="1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 wrapText="1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116816</xdr:colOff>
      <xdr:row>8</xdr:row>
      <xdr:rowOff>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AEC30C5-5FBD-45C4-9F2A-0AEA0193490B}"/>
            </a:ext>
          </a:extLst>
        </xdr:cNvPr>
        <xdr:cNvSpPr/>
      </xdr:nvSpPr>
      <xdr:spPr>
        <a:xfrm>
          <a:off x="6182264" y="1446722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1204103</xdr:colOff>
      <xdr:row>14</xdr:row>
      <xdr:rowOff>35944</xdr:rowOff>
    </xdr:from>
    <xdr:ext cx="1478931" cy="233205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9186630-75CD-4996-9A3C-C91EBC4A55EE}"/>
            </a:ext>
          </a:extLst>
        </xdr:cNvPr>
        <xdr:cNvSpPr/>
      </xdr:nvSpPr>
      <xdr:spPr>
        <a:xfrm>
          <a:off x="7269551" y="2345307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89858</xdr:colOff>
      <xdr:row>32</xdr:row>
      <xdr:rowOff>17972</xdr:rowOff>
    </xdr:from>
    <xdr:ext cx="1478931" cy="233205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B5C3020-0951-45D8-BA42-05387F8A4AD8}"/>
            </a:ext>
          </a:extLst>
        </xdr:cNvPr>
        <xdr:cNvSpPr/>
      </xdr:nvSpPr>
      <xdr:spPr>
        <a:xfrm>
          <a:off x="6155306" y="491526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26957</xdr:colOff>
      <xdr:row>40</xdr:row>
      <xdr:rowOff>26958</xdr:rowOff>
    </xdr:from>
    <xdr:ext cx="1478931" cy="233205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50B2EB5-CF83-4664-A8AF-615A903314FF}"/>
            </a:ext>
          </a:extLst>
        </xdr:cNvPr>
        <xdr:cNvSpPr/>
      </xdr:nvSpPr>
      <xdr:spPr>
        <a:xfrm>
          <a:off x="6092405" y="6074434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1087287</xdr:colOff>
      <xdr:row>44</xdr:row>
      <xdr:rowOff>116816</xdr:rowOff>
    </xdr:from>
    <xdr:ext cx="1478931" cy="233205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03C4685-8C8C-4F2C-B9A2-52C8A1B1C5A4}"/>
            </a:ext>
          </a:extLst>
        </xdr:cNvPr>
        <xdr:cNvSpPr/>
      </xdr:nvSpPr>
      <xdr:spPr>
        <a:xfrm>
          <a:off x="6056462" y="6739387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1078301</xdr:colOff>
      <xdr:row>48</xdr:row>
      <xdr:rowOff>107831</xdr:rowOff>
    </xdr:from>
    <xdr:ext cx="1478931" cy="233205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C7B6A263-FD08-4FC1-BBE0-373B5E5BAA1F}"/>
            </a:ext>
          </a:extLst>
        </xdr:cNvPr>
        <xdr:cNvSpPr/>
      </xdr:nvSpPr>
      <xdr:spPr>
        <a:xfrm>
          <a:off x="6047476" y="7305496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1213090</xdr:colOff>
      <xdr:row>76</xdr:row>
      <xdr:rowOff>116816</xdr:rowOff>
    </xdr:from>
    <xdr:ext cx="1478931" cy="233205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B155E09D-4678-4B7C-A340-8CEA2603FA98}"/>
            </a:ext>
          </a:extLst>
        </xdr:cNvPr>
        <xdr:cNvSpPr/>
      </xdr:nvSpPr>
      <xdr:spPr>
        <a:xfrm>
          <a:off x="7278538" y="11340141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116816</xdr:colOff>
      <xdr:row>89</xdr:row>
      <xdr:rowOff>107831</xdr:rowOff>
    </xdr:from>
    <xdr:ext cx="1478931" cy="233205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060F7E6-F336-4A8D-9B39-A18ADF667BA7}"/>
            </a:ext>
          </a:extLst>
        </xdr:cNvPr>
        <xdr:cNvSpPr/>
      </xdr:nvSpPr>
      <xdr:spPr>
        <a:xfrm>
          <a:off x="6182264" y="13200213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1051344</xdr:colOff>
      <xdr:row>96</xdr:row>
      <xdr:rowOff>98845</xdr:rowOff>
    </xdr:from>
    <xdr:ext cx="1478931" cy="233205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667C534B-61D9-4A05-B633-B599B7A3894D}"/>
            </a:ext>
          </a:extLst>
        </xdr:cNvPr>
        <xdr:cNvSpPr/>
      </xdr:nvSpPr>
      <xdr:spPr>
        <a:xfrm>
          <a:off x="6020519" y="14197642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1042358</xdr:colOff>
      <xdr:row>103</xdr:row>
      <xdr:rowOff>116817</xdr:rowOff>
    </xdr:from>
    <xdr:ext cx="1478931" cy="233205"/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CC5A586F-B6DA-49FE-BDD3-DDD531F04D13}"/>
            </a:ext>
          </a:extLst>
        </xdr:cNvPr>
        <xdr:cNvSpPr/>
      </xdr:nvSpPr>
      <xdr:spPr>
        <a:xfrm>
          <a:off x="6011533" y="15222029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131</xdr:row>
      <xdr:rowOff>0</xdr:rowOff>
    </xdr:from>
    <xdr:ext cx="1478931" cy="233205"/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7F902521-54B1-4853-85C9-A43782367024}"/>
            </a:ext>
          </a:extLst>
        </xdr:cNvPr>
        <xdr:cNvSpPr/>
      </xdr:nvSpPr>
      <xdr:spPr>
        <a:xfrm>
          <a:off x="6065448" y="19130873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1087287</xdr:colOff>
      <xdr:row>144</xdr:row>
      <xdr:rowOff>116816</xdr:rowOff>
    </xdr:from>
    <xdr:ext cx="1478931" cy="233205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7144183-0AE3-4678-8EC3-6ADA2A6284C4}"/>
            </a:ext>
          </a:extLst>
        </xdr:cNvPr>
        <xdr:cNvSpPr/>
      </xdr:nvSpPr>
      <xdr:spPr>
        <a:xfrm>
          <a:off x="6056462" y="21116745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142875</xdr:colOff>
      <xdr:row>22</xdr:row>
      <xdr:rowOff>104775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8A38BEC0-A987-4108-8F91-7E4988488D2D}"/>
            </a:ext>
          </a:extLst>
        </xdr:cNvPr>
        <xdr:cNvSpPr/>
      </xdr:nvSpPr>
      <xdr:spPr>
        <a:xfrm>
          <a:off x="7391400" y="36766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2895600</xdr:colOff>
      <xdr:row>28</xdr:row>
      <xdr:rowOff>114300</xdr:rowOff>
    </xdr:from>
    <xdr:ext cx="1478931" cy="233205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56E09F8-8574-478A-8DBD-CBA18B91E267}"/>
            </a:ext>
          </a:extLst>
        </xdr:cNvPr>
        <xdr:cNvSpPr/>
      </xdr:nvSpPr>
      <xdr:spPr>
        <a:xfrm>
          <a:off x="3562350" y="4400550"/>
          <a:ext cx="1478931" cy="233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9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9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información que revelar</a:t>
          </a:r>
          <a:endParaRPr lang="es-ES" sz="9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4" sqref="A4:E4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3" t="s">
        <v>673</v>
      </c>
      <c r="B1" s="154"/>
      <c r="C1" s="17"/>
      <c r="D1" s="14" t="s">
        <v>614</v>
      </c>
      <c r="E1" s="15">
        <v>2022</v>
      </c>
    </row>
    <row r="2" spans="1:5" ht="18.95" customHeight="1" x14ac:dyDescent="0.2">
      <c r="A2" s="155" t="s">
        <v>613</v>
      </c>
      <c r="B2" s="155"/>
      <c r="C2" s="36"/>
      <c r="D2" s="14" t="s">
        <v>615</v>
      </c>
      <c r="E2" s="17" t="s">
        <v>620</v>
      </c>
    </row>
    <row r="3" spans="1:5" ht="18.95" customHeight="1" x14ac:dyDescent="0.2">
      <c r="A3" s="154" t="s">
        <v>672</v>
      </c>
      <c r="B3" s="154"/>
      <c r="C3" s="17"/>
      <c r="D3" s="14" t="s">
        <v>616</v>
      </c>
      <c r="E3" s="15">
        <v>4</v>
      </c>
    </row>
    <row r="4" spans="1:5" ht="18.95" customHeight="1" x14ac:dyDescent="0.2">
      <c r="A4" s="154" t="s">
        <v>635</v>
      </c>
      <c r="B4" s="154"/>
      <c r="C4" s="154"/>
      <c r="D4" s="154"/>
      <c r="E4" s="154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133</v>
      </c>
      <c r="B13" s="44" t="s">
        <v>591</v>
      </c>
    </row>
    <row r="14" spans="1:5" x14ac:dyDescent="0.2">
      <c r="A14" s="43" t="s">
        <v>7</v>
      </c>
      <c r="B14" s="44" t="s">
        <v>592</v>
      </c>
    </row>
    <row r="15" spans="1:5" x14ac:dyDescent="0.2">
      <c r="A15" s="43" t="s">
        <v>8</v>
      </c>
      <c r="B15" s="44" t="s">
        <v>132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593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185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577</v>
      </c>
      <c r="B24" s="89" t="s">
        <v>306</v>
      </c>
    </row>
    <row r="25" spans="1:2" x14ac:dyDescent="0.2">
      <c r="A25" s="88" t="s">
        <v>578</v>
      </c>
      <c r="B25" s="89" t="s">
        <v>579</v>
      </c>
    </row>
    <row r="26" spans="1:2" x14ac:dyDescent="0.2">
      <c r="A26" s="88" t="s">
        <v>580</v>
      </c>
      <c r="B26" s="89" t="s">
        <v>343</v>
      </c>
    </row>
    <row r="27" spans="1:2" x14ac:dyDescent="0.2">
      <c r="A27" s="88" t="s">
        <v>581</v>
      </c>
      <c r="B27" s="89" t="s">
        <v>360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636</v>
      </c>
    </row>
    <row r="41" spans="1:2" ht="12" thickBot="1" x14ac:dyDescent="0.25">
      <c r="A41" s="11"/>
      <c r="B41" s="12"/>
    </row>
    <row r="44" spans="1:2" x14ac:dyDescent="0.2">
      <c r="B44" s="4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20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x14ac:dyDescent="0.25">
      <c r="A1" s="162" t="s">
        <v>674</v>
      </c>
      <c r="B1" s="163"/>
      <c r="C1" s="164"/>
    </row>
    <row r="2" spans="1:3" s="37" customFormat="1" x14ac:dyDescent="0.25">
      <c r="A2" s="165" t="s">
        <v>625</v>
      </c>
      <c r="B2" s="166"/>
      <c r="C2" s="167"/>
    </row>
    <row r="3" spans="1:3" s="37" customFormat="1" x14ac:dyDescent="0.25">
      <c r="A3" s="165" t="s">
        <v>672</v>
      </c>
      <c r="B3" s="166"/>
      <c r="C3" s="167"/>
    </row>
    <row r="4" spans="1:3" s="39" customFormat="1" x14ac:dyDescent="0.2">
      <c r="A4" s="168" t="s">
        <v>626</v>
      </c>
      <c r="B4" s="169"/>
      <c r="C4" s="170"/>
    </row>
    <row r="5" spans="1:3" x14ac:dyDescent="0.2">
      <c r="A5" s="54" t="s">
        <v>525</v>
      </c>
      <c r="B5" s="54"/>
      <c r="C5" s="132">
        <v>18626947.960000001</v>
      </c>
    </row>
    <row r="6" spans="1:3" x14ac:dyDescent="0.2">
      <c r="A6" s="55"/>
      <c r="B6" s="56"/>
      <c r="C6" s="57"/>
    </row>
    <row r="7" spans="1:3" x14ac:dyDescent="0.2">
      <c r="A7" s="64" t="s">
        <v>526</v>
      </c>
      <c r="B7" s="64"/>
      <c r="C7" s="133">
        <f>SUM(C8:C13)</f>
        <v>-13.73</v>
      </c>
    </row>
    <row r="8" spans="1:3" x14ac:dyDescent="0.2">
      <c r="A8" s="71" t="s">
        <v>527</v>
      </c>
      <c r="B8" s="70" t="s">
        <v>344</v>
      </c>
      <c r="C8" s="134">
        <v>0</v>
      </c>
    </row>
    <row r="9" spans="1:3" x14ac:dyDescent="0.2">
      <c r="A9" s="58" t="s">
        <v>528</v>
      </c>
      <c r="B9" s="59" t="s">
        <v>537</v>
      </c>
      <c r="C9" s="134">
        <v>0</v>
      </c>
    </row>
    <row r="10" spans="1:3" x14ac:dyDescent="0.2">
      <c r="A10" s="58" t="s">
        <v>529</v>
      </c>
      <c r="B10" s="59" t="s">
        <v>352</v>
      </c>
      <c r="C10" s="134">
        <v>0</v>
      </c>
    </row>
    <row r="11" spans="1:3" x14ac:dyDescent="0.2">
      <c r="A11" s="58" t="s">
        <v>530</v>
      </c>
      <c r="B11" s="59" t="s">
        <v>353</v>
      </c>
      <c r="C11" s="134">
        <v>0</v>
      </c>
    </row>
    <row r="12" spans="1:3" x14ac:dyDescent="0.2">
      <c r="A12" s="58" t="s">
        <v>531</v>
      </c>
      <c r="B12" s="59" t="s">
        <v>354</v>
      </c>
      <c r="C12" s="134">
        <v>-13.73</v>
      </c>
    </row>
    <row r="13" spans="1:3" x14ac:dyDescent="0.2">
      <c r="A13" s="60" t="s">
        <v>532</v>
      </c>
      <c r="B13" s="61" t="s">
        <v>533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83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536</v>
      </c>
      <c r="C16" s="134">
        <v>0</v>
      </c>
    </row>
    <row r="17" spans="1:3" x14ac:dyDescent="0.2">
      <c r="A17" s="66">
        <v>3.2</v>
      </c>
      <c r="B17" s="59" t="s">
        <v>534</v>
      </c>
      <c r="C17" s="134">
        <v>0</v>
      </c>
    </row>
    <row r="18" spans="1:3" x14ac:dyDescent="0.2">
      <c r="A18" s="66">
        <v>3.3</v>
      </c>
      <c r="B18" s="61" t="s">
        <v>535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82</v>
      </c>
      <c r="B20" s="69"/>
      <c r="C20" s="132">
        <f>C5+C7-C15</f>
        <v>18626934.23</v>
      </c>
    </row>
    <row r="22" spans="1:3" x14ac:dyDescent="0.2">
      <c r="B22" s="152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1"/>
  <sheetViews>
    <sheetView showGridLines="0" tabSelected="1" topLeftCell="A12" workbookViewId="0">
      <selection sqref="A1:C39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x14ac:dyDescent="0.25">
      <c r="A1" s="171" t="s">
        <v>674</v>
      </c>
      <c r="B1" s="172"/>
      <c r="C1" s="173"/>
    </row>
    <row r="2" spans="1:3" s="40" customFormat="1" x14ac:dyDescent="0.25">
      <c r="A2" s="174" t="s">
        <v>627</v>
      </c>
      <c r="B2" s="175"/>
      <c r="C2" s="176"/>
    </row>
    <row r="3" spans="1:3" s="40" customFormat="1" x14ac:dyDescent="0.25">
      <c r="A3" s="174" t="s">
        <v>672</v>
      </c>
      <c r="B3" s="175"/>
      <c r="C3" s="176"/>
    </row>
    <row r="4" spans="1:3" x14ac:dyDescent="0.2">
      <c r="A4" s="168" t="s">
        <v>626</v>
      </c>
      <c r="B4" s="169"/>
      <c r="C4" s="170"/>
    </row>
    <row r="5" spans="1:3" x14ac:dyDescent="0.2">
      <c r="A5" s="79" t="s">
        <v>538</v>
      </c>
      <c r="B5" s="54"/>
      <c r="C5" s="136">
        <v>18356056.309999999</v>
      </c>
    </row>
    <row r="6" spans="1:3" x14ac:dyDescent="0.2">
      <c r="A6" s="73"/>
      <c r="B6" s="56"/>
      <c r="C6" s="74"/>
    </row>
    <row r="7" spans="1:3" x14ac:dyDescent="0.2">
      <c r="A7" s="64" t="s">
        <v>539</v>
      </c>
      <c r="B7" s="75"/>
      <c r="C7" s="133">
        <f>SUM(C8:C28)</f>
        <v>0</v>
      </c>
    </row>
    <row r="8" spans="1:3" x14ac:dyDescent="0.2">
      <c r="A8" s="121">
        <v>2.1</v>
      </c>
      <c r="B8" s="80" t="s">
        <v>372</v>
      </c>
      <c r="C8" s="137">
        <v>0</v>
      </c>
    </row>
    <row r="9" spans="1:3" x14ac:dyDescent="0.2">
      <c r="A9" s="121">
        <v>2.2000000000000002</v>
      </c>
      <c r="B9" s="80" t="s">
        <v>369</v>
      </c>
      <c r="C9" s="137">
        <v>0</v>
      </c>
    </row>
    <row r="10" spans="1:3" x14ac:dyDescent="0.2">
      <c r="A10" s="85">
        <v>2.2999999999999998</v>
      </c>
      <c r="B10" s="72" t="s">
        <v>239</v>
      </c>
      <c r="C10" s="137">
        <v>0</v>
      </c>
    </row>
    <row r="11" spans="1:3" x14ac:dyDescent="0.2">
      <c r="A11" s="85">
        <v>2.4</v>
      </c>
      <c r="B11" s="72" t="s">
        <v>240</v>
      </c>
      <c r="C11" s="137">
        <v>0</v>
      </c>
    </row>
    <row r="12" spans="1:3" x14ac:dyDescent="0.2">
      <c r="A12" s="85">
        <v>2.5</v>
      </c>
      <c r="B12" s="72" t="s">
        <v>241</v>
      </c>
      <c r="C12" s="137">
        <v>0</v>
      </c>
    </row>
    <row r="13" spans="1:3" x14ac:dyDescent="0.2">
      <c r="A13" s="85">
        <v>2.6</v>
      </c>
      <c r="B13" s="72" t="s">
        <v>242</v>
      </c>
      <c r="C13" s="137">
        <v>0</v>
      </c>
    </row>
    <row r="14" spans="1:3" x14ac:dyDescent="0.2">
      <c r="A14" s="85">
        <v>2.7</v>
      </c>
      <c r="B14" s="72" t="s">
        <v>243</v>
      </c>
      <c r="C14" s="137">
        <v>0</v>
      </c>
    </row>
    <row r="15" spans="1:3" x14ac:dyDescent="0.2">
      <c r="A15" s="85">
        <v>2.8</v>
      </c>
      <c r="B15" s="72" t="s">
        <v>244</v>
      </c>
      <c r="C15" s="137">
        <v>0</v>
      </c>
    </row>
    <row r="16" spans="1:3" x14ac:dyDescent="0.2">
      <c r="A16" s="85">
        <v>2.9</v>
      </c>
      <c r="B16" s="72" t="s">
        <v>246</v>
      </c>
      <c r="C16" s="137">
        <v>0</v>
      </c>
    </row>
    <row r="17" spans="1:3" x14ac:dyDescent="0.2">
      <c r="A17" s="85" t="s">
        <v>540</v>
      </c>
      <c r="B17" s="72" t="s">
        <v>541</v>
      </c>
      <c r="C17" s="137">
        <v>0</v>
      </c>
    </row>
    <row r="18" spans="1:3" x14ac:dyDescent="0.2">
      <c r="A18" s="85" t="s">
        <v>570</v>
      </c>
      <c r="B18" s="72" t="s">
        <v>248</v>
      </c>
      <c r="C18" s="137">
        <v>0</v>
      </c>
    </row>
    <row r="19" spans="1:3" x14ac:dyDescent="0.2">
      <c r="A19" s="85" t="s">
        <v>571</v>
      </c>
      <c r="B19" s="72" t="s">
        <v>542</v>
      </c>
      <c r="C19" s="137">
        <v>0</v>
      </c>
    </row>
    <row r="20" spans="1:3" x14ac:dyDescent="0.2">
      <c r="A20" s="85" t="s">
        <v>572</v>
      </c>
      <c r="B20" s="72" t="s">
        <v>543</v>
      </c>
      <c r="C20" s="137">
        <v>0</v>
      </c>
    </row>
    <row r="21" spans="1:3" x14ac:dyDescent="0.2">
      <c r="A21" s="85" t="s">
        <v>573</v>
      </c>
      <c r="B21" s="72" t="s">
        <v>544</v>
      </c>
      <c r="C21" s="137">
        <v>0</v>
      </c>
    </row>
    <row r="22" spans="1:3" x14ac:dyDescent="0.2">
      <c r="A22" s="85" t="s">
        <v>545</v>
      </c>
      <c r="B22" s="72" t="s">
        <v>546</v>
      </c>
      <c r="C22" s="137">
        <v>0</v>
      </c>
    </row>
    <row r="23" spans="1:3" x14ac:dyDescent="0.2">
      <c r="A23" s="85" t="s">
        <v>547</v>
      </c>
      <c r="B23" s="72" t="s">
        <v>548</v>
      </c>
      <c r="C23" s="137">
        <v>0</v>
      </c>
    </row>
    <row r="24" spans="1:3" x14ac:dyDescent="0.2">
      <c r="A24" s="85" t="s">
        <v>549</v>
      </c>
      <c r="B24" s="72" t="s">
        <v>550</v>
      </c>
      <c r="C24" s="137">
        <v>0</v>
      </c>
    </row>
    <row r="25" spans="1:3" x14ac:dyDescent="0.2">
      <c r="A25" s="85" t="s">
        <v>551</v>
      </c>
      <c r="B25" s="72" t="s">
        <v>552</v>
      </c>
      <c r="C25" s="137">
        <v>0</v>
      </c>
    </row>
    <row r="26" spans="1:3" x14ac:dyDescent="0.2">
      <c r="A26" s="85" t="s">
        <v>553</v>
      </c>
      <c r="B26" s="72" t="s">
        <v>554</v>
      </c>
      <c r="C26" s="137">
        <v>0</v>
      </c>
    </row>
    <row r="27" spans="1:3" x14ac:dyDescent="0.2">
      <c r="A27" s="85" t="s">
        <v>555</v>
      </c>
      <c r="B27" s="72" t="s">
        <v>556</v>
      </c>
      <c r="C27" s="137">
        <v>0</v>
      </c>
    </row>
    <row r="28" spans="1:3" x14ac:dyDescent="0.2">
      <c r="A28" s="85" t="s">
        <v>557</v>
      </c>
      <c r="B28" s="80" t="s">
        <v>558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559</v>
      </c>
      <c r="B30" s="84"/>
      <c r="C30" s="138">
        <f>SUM(C31:C37)</f>
        <v>99919.89</v>
      </c>
    </row>
    <row r="31" spans="1:3" x14ac:dyDescent="0.2">
      <c r="A31" s="85" t="s">
        <v>560</v>
      </c>
      <c r="B31" s="72" t="s">
        <v>441</v>
      </c>
      <c r="C31" s="137">
        <v>99919.89</v>
      </c>
    </row>
    <row r="32" spans="1:3" x14ac:dyDescent="0.2">
      <c r="A32" s="85" t="s">
        <v>561</v>
      </c>
      <c r="B32" s="72" t="s">
        <v>80</v>
      </c>
      <c r="C32" s="137">
        <v>0</v>
      </c>
    </row>
    <row r="33" spans="1:3" x14ac:dyDescent="0.2">
      <c r="A33" s="85" t="s">
        <v>562</v>
      </c>
      <c r="B33" s="72" t="s">
        <v>451</v>
      </c>
      <c r="C33" s="137">
        <v>0</v>
      </c>
    </row>
    <row r="34" spans="1:3" x14ac:dyDescent="0.2">
      <c r="A34" s="85" t="s">
        <v>563</v>
      </c>
      <c r="B34" s="72" t="s">
        <v>564</v>
      </c>
      <c r="C34" s="137">
        <v>0</v>
      </c>
    </row>
    <row r="35" spans="1:3" x14ac:dyDescent="0.2">
      <c r="A35" s="85" t="s">
        <v>565</v>
      </c>
      <c r="B35" s="72" t="s">
        <v>566</v>
      </c>
      <c r="C35" s="137">
        <v>0</v>
      </c>
    </row>
    <row r="36" spans="1:3" x14ac:dyDescent="0.2">
      <c r="A36" s="85" t="s">
        <v>567</v>
      </c>
      <c r="B36" s="72" t="s">
        <v>459</v>
      </c>
      <c r="C36" s="137">
        <v>0</v>
      </c>
    </row>
    <row r="37" spans="1:3" x14ac:dyDescent="0.2">
      <c r="A37" s="85" t="s">
        <v>568</v>
      </c>
      <c r="B37" s="80" t="s">
        <v>569</v>
      </c>
      <c r="C37" s="139">
        <v>0</v>
      </c>
    </row>
    <row r="38" spans="1:3" x14ac:dyDescent="0.2">
      <c r="A38" s="73"/>
      <c r="B38" s="76"/>
      <c r="C38" s="77"/>
    </row>
    <row r="39" spans="1:3" x14ac:dyDescent="0.2">
      <c r="A39" s="78" t="s">
        <v>84</v>
      </c>
      <c r="B39" s="54"/>
      <c r="C39" s="132">
        <f>C5-C7+C30</f>
        <v>18455976.199999999</v>
      </c>
    </row>
    <row r="41" spans="1:3" x14ac:dyDescent="0.2">
      <c r="B41" s="152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53"/>
  <sheetViews>
    <sheetView workbookViewId="0">
      <selection activeCell="A2" sqref="A2:F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9.5" customHeight="1" x14ac:dyDescent="0.2">
      <c r="A1" s="160" t="s">
        <v>674</v>
      </c>
      <c r="B1" s="177"/>
      <c r="C1" s="177"/>
      <c r="D1" s="177"/>
      <c r="E1" s="177"/>
      <c r="F1" s="177"/>
      <c r="G1" s="27" t="s">
        <v>617</v>
      </c>
      <c r="H1" s="28">
        <v>2022</v>
      </c>
    </row>
    <row r="2" spans="1:10" ht="18.95" customHeight="1" x14ac:dyDescent="0.2">
      <c r="A2" s="161" t="s">
        <v>628</v>
      </c>
      <c r="B2" s="177"/>
      <c r="C2" s="177"/>
      <c r="D2" s="177"/>
      <c r="E2" s="177"/>
      <c r="F2" s="177"/>
      <c r="G2" s="27" t="s">
        <v>618</v>
      </c>
      <c r="H2" s="28" t="s">
        <v>620</v>
      </c>
    </row>
    <row r="3" spans="1:10" ht="18.95" customHeight="1" x14ac:dyDescent="0.2">
      <c r="A3" s="178" t="s">
        <v>672</v>
      </c>
      <c r="B3" s="179"/>
      <c r="C3" s="179"/>
      <c r="D3" s="179"/>
      <c r="E3" s="179"/>
      <c r="F3" s="179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2" customFormat="1" x14ac:dyDescent="0.2">
      <c r="A8" s="41">
        <v>7000</v>
      </c>
      <c r="B8" s="42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-28632.959999999999</v>
      </c>
      <c r="D27" s="34">
        <v>0</v>
      </c>
      <c r="E27" s="34">
        <v>0</v>
      </c>
      <c r="F27" s="34">
        <f t="shared" si="0"/>
        <v>-28632.959999999999</v>
      </c>
    </row>
    <row r="28" spans="1:6" x14ac:dyDescent="0.2">
      <c r="A28" s="29">
        <v>7420</v>
      </c>
      <c r="B28" s="29" t="s">
        <v>105</v>
      </c>
      <c r="C28" s="34">
        <v>28632.959999999999</v>
      </c>
      <c r="D28" s="34">
        <v>0</v>
      </c>
      <c r="E28" s="34">
        <v>0</v>
      </c>
      <c r="F28" s="34">
        <f t="shared" si="0"/>
        <v>28632.959999999999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2" customFormat="1" x14ac:dyDescent="0.2">
      <c r="A39" s="41">
        <v>8000</v>
      </c>
      <c r="B39" s="42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18626947.960000001</v>
      </c>
      <c r="E40" s="34">
        <v>-18626947.960000001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21727534.079999998</v>
      </c>
      <c r="E41" s="34">
        <v>-21727534.079999998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1645008.81</v>
      </c>
      <c r="E42" s="34">
        <v>-1645008.81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21538102.579999998</v>
      </c>
      <c r="E43" s="34">
        <v>-21538102.579999998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20082525.27</v>
      </c>
      <c r="E44" s="34">
        <v>-20082525.27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18356056.309999999</v>
      </c>
      <c r="E45" s="34">
        <v>-18356056.309999999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19855770.469999999</v>
      </c>
      <c r="E46" s="34">
        <v>-19855770.469999999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1499714.16</v>
      </c>
      <c r="E47" s="34">
        <v>-1499714.16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19747508.780000001</v>
      </c>
      <c r="E48" s="34">
        <v>-19747508.780000001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19747508.780000001</v>
      </c>
      <c r="E49" s="34">
        <v>-19747508.780000001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18350799.079999998</v>
      </c>
      <c r="E50" s="34">
        <v>-18350799.079999998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18350799.079999998</v>
      </c>
      <c r="E51" s="34">
        <v>-18350799.079999998</v>
      </c>
      <c r="F51" s="34">
        <f t="shared" si="0"/>
        <v>0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80" t="s">
        <v>34</v>
      </c>
      <c r="B5" s="180"/>
      <c r="C5" s="180"/>
      <c r="D5" s="180"/>
      <c r="E5" s="180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125</v>
      </c>
      <c r="B9" s="113"/>
      <c r="C9" s="113"/>
      <c r="D9" s="113"/>
    </row>
    <row r="10" spans="1:8" s="112" customFormat="1" ht="26.1" customHeight="1" x14ac:dyDescent="0.2">
      <c r="A10" s="115" t="s">
        <v>600</v>
      </c>
      <c r="B10" s="181" t="s">
        <v>36</v>
      </c>
      <c r="C10" s="181"/>
      <c r="D10" s="181"/>
      <c r="E10" s="181"/>
    </row>
    <row r="11" spans="1:8" s="112" customFormat="1" ht="12.95" customHeight="1" x14ac:dyDescent="0.2">
      <c r="A11" s="116" t="s">
        <v>601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602</v>
      </c>
      <c r="B12" s="181" t="s">
        <v>38</v>
      </c>
      <c r="C12" s="181"/>
      <c r="D12" s="181"/>
      <c r="E12" s="181"/>
    </row>
    <row r="13" spans="1:8" s="112" customFormat="1" ht="26.1" customHeight="1" x14ac:dyDescent="0.2">
      <c r="A13" s="116" t="s">
        <v>603</v>
      </c>
      <c r="B13" s="181" t="s">
        <v>39</v>
      </c>
      <c r="C13" s="181"/>
      <c r="D13" s="181"/>
      <c r="E13" s="181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604</v>
      </c>
      <c r="B15" s="117" t="s">
        <v>40</v>
      </c>
    </row>
    <row r="16" spans="1:8" s="112" customFormat="1" ht="12.95" customHeight="1" x14ac:dyDescent="0.2">
      <c r="A16" s="116" t="s">
        <v>605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97</v>
      </c>
    </row>
    <row r="19" spans="1:4" s="112" customFormat="1" ht="12.95" customHeight="1" x14ac:dyDescent="0.2">
      <c r="A19" s="120" t="s">
        <v>606</v>
      </c>
    </row>
    <row r="20" spans="1:4" s="112" customFormat="1" ht="12.95" customHeight="1" x14ac:dyDescent="0.2">
      <c r="A20" s="120" t="s">
        <v>607</v>
      </c>
    </row>
    <row r="21" spans="1:4" s="112" customFormat="1" x14ac:dyDescent="0.2">
      <c r="A21" s="113"/>
    </row>
    <row r="22" spans="1:4" s="112" customFormat="1" x14ac:dyDescent="0.2">
      <c r="A22" s="113" t="s">
        <v>520</v>
      </c>
      <c r="B22" s="113"/>
      <c r="C22" s="113"/>
      <c r="D22" s="113"/>
    </row>
    <row r="23" spans="1:4" s="112" customFormat="1" x14ac:dyDescent="0.2">
      <c r="A23" s="113" t="s">
        <v>521</v>
      </c>
      <c r="B23" s="113"/>
      <c r="C23" s="113"/>
      <c r="D23" s="113"/>
    </row>
    <row r="24" spans="1:4" s="112" customFormat="1" x14ac:dyDescent="0.2">
      <c r="A24" s="113" t="s">
        <v>522</v>
      </c>
      <c r="B24" s="113"/>
      <c r="C24" s="113"/>
      <c r="D24" s="113"/>
    </row>
    <row r="25" spans="1:4" s="112" customFormat="1" x14ac:dyDescent="0.2">
      <c r="A25" s="113" t="s">
        <v>523</v>
      </c>
      <c r="B25" s="113"/>
      <c r="C25" s="113"/>
      <c r="D25" s="113"/>
    </row>
    <row r="26" spans="1:4" s="112" customFormat="1" x14ac:dyDescent="0.2">
      <c r="A26" s="113" t="s">
        <v>524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98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A2" sqref="A2:F2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3.5" customHeight="1" x14ac:dyDescent="0.25">
      <c r="A1" s="156" t="s">
        <v>674</v>
      </c>
      <c r="B1" s="157"/>
      <c r="C1" s="157"/>
      <c r="D1" s="157"/>
      <c r="E1" s="157"/>
      <c r="F1" s="157"/>
      <c r="G1" s="14" t="s">
        <v>617</v>
      </c>
      <c r="H1" s="25">
        <v>2022</v>
      </c>
    </row>
    <row r="2" spans="1:8" s="16" customFormat="1" ht="18.95" customHeight="1" x14ac:dyDescent="0.25">
      <c r="A2" s="158" t="s">
        <v>621</v>
      </c>
      <c r="B2" s="157"/>
      <c r="C2" s="157"/>
      <c r="D2" s="157"/>
      <c r="E2" s="157"/>
      <c r="F2" s="157"/>
      <c r="G2" s="14" t="s">
        <v>618</v>
      </c>
      <c r="H2" s="25" t="s">
        <v>620</v>
      </c>
    </row>
    <row r="3" spans="1:8" s="16" customFormat="1" ht="18.95" customHeight="1" x14ac:dyDescent="0.25">
      <c r="A3" s="158" t="s">
        <v>672</v>
      </c>
      <c r="B3" s="157"/>
      <c r="C3" s="157"/>
      <c r="D3" s="157"/>
      <c r="E3" s="157"/>
      <c r="F3" s="157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13285.75</v>
      </c>
      <c r="D20" s="24">
        <v>13285.75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802537.22</v>
      </c>
      <c r="D62" s="24">
        <f t="shared" ref="D62:E62" si="0">SUM(D63:D70)</f>
        <v>99919.890000000014</v>
      </c>
      <c r="E62" s="24">
        <f t="shared" si="0"/>
        <v>418733.33</v>
      </c>
    </row>
    <row r="63" spans="1:9" x14ac:dyDescent="0.2">
      <c r="A63" s="22">
        <v>1241</v>
      </c>
      <c r="B63" s="20" t="s">
        <v>239</v>
      </c>
      <c r="C63" s="24">
        <v>716261.95</v>
      </c>
      <c r="D63" s="24">
        <v>90102.6</v>
      </c>
      <c r="E63" s="24">
        <v>393109.48</v>
      </c>
    </row>
    <row r="64" spans="1:9" x14ac:dyDescent="0.2">
      <c r="A64" s="22">
        <v>1242</v>
      </c>
      <c r="B64" s="20" t="s">
        <v>240</v>
      </c>
      <c r="C64" s="24">
        <v>43361.27</v>
      </c>
      <c r="D64" s="24">
        <v>4336.13</v>
      </c>
      <c r="E64" s="24">
        <v>14061.53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42914</v>
      </c>
      <c r="D68" s="24">
        <v>5481.16</v>
      </c>
      <c r="E68" s="24">
        <v>11562.32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249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16114.23</v>
      </c>
      <c r="D110" s="24">
        <f>SUM(D111:D119)</f>
        <v>16114.23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16114.23</v>
      </c>
      <c r="D112" s="24">
        <f t="shared" ref="D112:D119" si="1">C112</f>
        <v>16114.23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149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595</v>
      </c>
    </row>
    <row r="10" spans="1:2" ht="15" customHeight="1" x14ac:dyDescent="0.2">
      <c r="A10" s="96"/>
      <c r="B10" s="95" t="s">
        <v>596</v>
      </c>
    </row>
    <row r="11" spans="1:2" ht="15" customHeight="1" x14ac:dyDescent="0.2">
      <c r="A11" s="96"/>
      <c r="B11" s="95" t="s">
        <v>127</v>
      </c>
    </row>
    <row r="12" spans="1:2" ht="15" customHeight="1" x14ac:dyDescent="0.2">
      <c r="A12" s="96"/>
      <c r="B12" s="95" t="s">
        <v>126</v>
      </c>
    </row>
    <row r="13" spans="1:2" ht="15" customHeight="1" x14ac:dyDescent="0.2">
      <c r="A13" s="96"/>
      <c r="B13" s="95" t="s">
        <v>128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137</v>
      </c>
    </row>
    <row r="20" spans="1:2" x14ac:dyDescent="0.2">
      <c r="A20" s="96"/>
    </row>
    <row r="21" spans="1:2" ht="15" customHeight="1" x14ac:dyDescent="0.2">
      <c r="A21" s="94" t="s">
        <v>133</v>
      </c>
      <c r="B21" s="1" t="s">
        <v>188</v>
      </c>
    </row>
    <row r="22" spans="1:2" ht="15" customHeight="1" x14ac:dyDescent="0.2">
      <c r="A22" s="96"/>
      <c r="B22" s="100" t="s">
        <v>189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129</v>
      </c>
    </row>
    <row r="26" spans="1:2" ht="15" customHeight="1" x14ac:dyDescent="0.2">
      <c r="A26" s="96"/>
      <c r="B26" s="99" t="s">
        <v>130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136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131</v>
      </c>
    </row>
    <row r="37" spans="1:2" ht="15" customHeight="1" x14ac:dyDescent="0.2">
      <c r="A37" s="96"/>
      <c r="B37" s="95" t="s">
        <v>138</v>
      </c>
    </row>
    <row r="38" spans="1:2" ht="15" customHeight="1" x14ac:dyDescent="0.2">
      <c r="A38" s="96"/>
      <c r="B38" s="102" t="s">
        <v>191</v>
      </c>
    </row>
    <row r="39" spans="1:2" ht="15" customHeight="1" x14ac:dyDescent="0.2">
      <c r="A39" s="96"/>
      <c r="B39" s="95" t="s">
        <v>192</v>
      </c>
    </row>
    <row r="40" spans="1:2" ht="15" customHeight="1" x14ac:dyDescent="0.2">
      <c r="A40" s="96"/>
      <c r="B40" s="95" t="s">
        <v>134</v>
      </c>
    </row>
    <row r="41" spans="1:2" ht="15" customHeight="1" x14ac:dyDescent="0.2">
      <c r="A41" s="96"/>
      <c r="B41" s="95" t="s">
        <v>135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139</v>
      </c>
    </row>
    <row r="44" spans="1:2" ht="15" customHeight="1" x14ac:dyDescent="0.2">
      <c r="A44" s="96"/>
      <c r="B44" s="95" t="s">
        <v>142</v>
      </c>
    </row>
    <row r="45" spans="1:2" ht="15" customHeight="1" x14ac:dyDescent="0.2">
      <c r="A45" s="96"/>
      <c r="B45" s="102" t="s">
        <v>193</v>
      </c>
    </row>
    <row r="46" spans="1:2" ht="15" customHeight="1" x14ac:dyDescent="0.2">
      <c r="A46" s="96"/>
      <c r="B46" s="95" t="s">
        <v>194</v>
      </c>
    </row>
    <row r="47" spans="1:2" ht="15" customHeight="1" x14ac:dyDescent="0.2">
      <c r="A47" s="96"/>
      <c r="B47" s="95" t="s">
        <v>141</v>
      </c>
    </row>
    <row r="48" spans="1:2" ht="15" customHeight="1" x14ac:dyDescent="0.2">
      <c r="A48" s="96"/>
      <c r="B48" s="95" t="s">
        <v>140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170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2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5.75" customHeight="1" x14ac:dyDescent="0.25">
      <c r="A1" s="159" t="s">
        <v>674</v>
      </c>
      <c r="B1" s="155"/>
      <c r="C1" s="155"/>
      <c r="D1" s="14" t="s">
        <v>617</v>
      </c>
      <c r="E1" s="25">
        <v>2022</v>
      </c>
    </row>
    <row r="2" spans="1:5" s="16" customFormat="1" ht="18.95" customHeight="1" x14ac:dyDescent="0.25">
      <c r="A2" s="155" t="s">
        <v>622</v>
      </c>
      <c r="B2" s="155"/>
      <c r="C2" s="155"/>
      <c r="D2" s="14" t="s">
        <v>618</v>
      </c>
      <c r="E2" s="25" t="s">
        <v>620</v>
      </c>
    </row>
    <row r="3" spans="1:5" s="16" customFormat="1" ht="18.95" customHeight="1" x14ac:dyDescent="0.25">
      <c r="A3" s="155" t="s">
        <v>672</v>
      </c>
      <c r="B3" s="155"/>
      <c r="C3" s="155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45" t="s">
        <v>575</v>
      </c>
      <c r="B6" s="45"/>
      <c r="C6" s="45"/>
      <c r="D6" s="45"/>
      <c r="E6" s="45"/>
    </row>
    <row r="7" spans="1:5" x14ac:dyDescent="0.2">
      <c r="A7" s="46" t="s">
        <v>146</v>
      </c>
      <c r="B7" s="46" t="s">
        <v>143</v>
      </c>
      <c r="C7" s="46" t="s">
        <v>144</v>
      </c>
      <c r="D7" s="46" t="s">
        <v>305</v>
      </c>
      <c r="E7" s="46"/>
    </row>
    <row r="8" spans="1:5" x14ac:dyDescent="0.2">
      <c r="A8" s="48">
        <v>4100</v>
      </c>
      <c r="B8" s="49" t="s">
        <v>306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307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308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309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310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311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312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313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314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494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315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316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317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495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318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319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320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321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322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496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323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324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325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326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497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327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498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498</v>
      </c>
      <c r="C35" s="52">
        <v>0</v>
      </c>
      <c r="D35" s="87"/>
      <c r="E35" s="47"/>
    </row>
    <row r="36" spans="1:5" ht="22.5" x14ac:dyDescent="0.2">
      <c r="A36" s="48">
        <v>4154</v>
      </c>
      <c r="B36" s="50" t="s">
        <v>499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500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328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329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330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331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332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501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333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334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612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502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503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504</v>
      </c>
      <c r="C49" s="52">
        <v>0</v>
      </c>
      <c r="D49" s="87"/>
      <c r="E49" s="47"/>
    </row>
    <row r="50" spans="1:5" ht="22.5" x14ac:dyDescent="0.2">
      <c r="A50" s="48">
        <v>4174</v>
      </c>
      <c r="B50" s="50" t="s">
        <v>505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506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507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508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509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574</v>
      </c>
      <c r="B56" s="45"/>
      <c r="C56" s="45"/>
      <c r="D56" s="45"/>
      <c r="E56" s="45"/>
    </row>
    <row r="57" spans="1:5" x14ac:dyDescent="0.2">
      <c r="A57" s="46" t="s">
        <v>146</v>
      </c>
      <c r="B57" s="46" t="s">
        <v>143</v>
      </c>
      <c r="C57" s="46" t="s">
        <v>144</v>
      </c>
      <c r="D57" s="46" t="s">
        <v>305</v>
      </c>
      <c r="E57" s="46"/>
    </row>
    <row r="58" spans="1:5" ht="33.75" x14ac:dyDescent="0.2">
      <c r="A58" s="48">
        <v>4200</v>
      </c>
      <c r="B58" s="50" t="s">
        <v>510</v>
      </c>
      <c r="C58" s="52">
        <f>+C59+C65</f>
        <v>18626917.649999999</v>
      </c>
      <c r="D58" s="87"/>
      <c r="E58" s="47"/>
    </row>
    <row r="59" spans="1:5" ht="22.5" x14ac:dyDescent="0.2">
      <c r="A59" s="48">
        <v>4210</v>
      </c>
      <c r="B59" s="50" t="s">
        <v>511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335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336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337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512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513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338</v>
      </c>
      <c r="C65" s="52">
        <f>SUM(C66:C69)</f>
        <v>18626917.649999999</v>
      </c>
      <c r="D65" s="87"/>
      <c r="E65" s="47"/>
    </row>
    <row r="66" spans="1:5" x14ac:dyDescent="0.2">
      <c r="A66" s="48">
        <v>4221</v>
      </c>
      <c r="B66" s="49" t="s">
        <v>339</v>
      </c>
      <c r="C66" s="52">
        <v>18626917.649999999</v>
      </c>
      <c r="D66" s="87"/>
      <c r="E66" s="47"/>
    </row>
    <row r="67" spans="1:5" x14ac:dyDescent="0.2">
      <c r="A67" s="48">
        <v>4223</v>
      </c>
      <c r="B67" s="49" t="s">
        <v>340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342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514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582</v>
      </c>
      <c r="B71" s="45"/>
      <c r="C71" s="45"/>
      <c r="D71" s="45"/>
      <c r="E71" s="45"/>
    </row>
    <row r="72" spans="1:5" x14ac:dyDescent="0.2">
      <c r="A72" s="46" t="s">
        <v>146</v>
      </c>
      <c r="B72" s="46" t="s">
        <v>143</v>
      </c>
      <c r="C72" s="46" t="s">
        <v>144</v>
      </c>
      <c r="D72" s="46" t="s">
        <v>147</v>
      </c>
      <c r="E72" s="46" t="s">
        <v>207</v>
      </c>
    </row>
    <row r="73" spans="1:5" x14ac:dyDescent="0.2">
      <c r="A73" s="51">
        <v>4300</v>
      </c>
      <c r="B73" s="49" t="s">
        <v>343</v>
      </c>
      <c r="C73" s="52">
        <f>C74+C77+C83+C85+C87</f>
        <v>16.579999999999998</v>
      </c>
      <c r="D73" s="49"/>
      <c r="E73" s="49"/>
    </row>
    <row r="74" spans="1:5" x14ac:dyDescent="0.2">
      <c r="A74" s="51">
        <v>4310</v>
      </c>
      <c r="B74" s="49" t="s">
        <v>344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515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345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346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347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348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349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350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351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352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352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353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353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354</v>
      </c>
      <c r="C87" s="52">
        <f>SUM(C88:C94)</f>
        <v>16.579999999999998</v>
      </c>
      <c r="D87" s="49"/>
      <c r="E87" s="49"/>
    </row>
    <row r="88" spans="1:5" x14ac:dyDescent="0.2">
      <c r="A88" s="51">
        <v>4392</v>
      </c>
      <c r="B88" s="49" t="s">
        <v>355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516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356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357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358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517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354</v>
      </c>
      <c r="C94" s="52">
        <v>16.579999999999998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576</v>
      </c>
      <c r="B96" s="45"/>
      <c r="C96" s="45"/>
      <c r="D96" s="45"/>
      <c r="E96" s="45"/>
    </row>
    <row r="97" spans="1:5" x14ac:dyDescent="0.2">
      <c r="A97" s="46" t="s">
        <v>146</v>
      </c>
      <c r="B97" s="46" t="s">
        <v>143</v>
      </c>
      <c r="C97" s="46" t="s">
        <v>144</v>
      </c>
      <c r="D97" s="46" t="s">
        <v>359</v>
      </c>
      <c r="E97" s="46" t="s">
        <v>207</v>
      </c>
    </row>
    <row r="98" spans="1:5" x14ac:dyDescent="0.2">
      <c r="A98" s="51">
        <v>5000</v>
      </c>
      <c r="B98" s="49" t="s">
        <v>360</v>
      </c>
      <c r="C98" s="52">
        <f>C99+C127+C160+C170+C185+C218</f>
        <v>18455976.199999999</v>
      </c>
      <c r="D98" s="53">
        <v>1</v>
      </c>
      <c r="E98" s="49"/>
    </row>
    <row r="99" spans="1:5" x14ac:dyDescent="0.2">
      <c r="A99" s="51">
        <v>5100</v>
      </c>
      <c r="B99" s="49" t="s">
        <v>361</v>
      </c>
      <c r="C99" s="52">
        <f>C100+C107+C117</f>
        <v>18356056.309999999</v>
      </c>
      <c r="D99" s="53">
        <f>C99/$C$98</f>
        <v>0.99458604145794249</v>
      </c>
      <c r="E99" s="49"/>
    </row>
    <row r="100" spans="1:5" x14ac:dyDescent="0.2">
      <c r="A100" s="51">
        <v>5110</v>
      </c>
      <c r="B100" s="49" t="s">
        <v>362</v>
      </c>
      <c r="C100" s="52">
        <f>SUM(C101:C106)</f>
        <v>9175486.5899999999</v>
      </c>
      <c r="D100" s="53">
        <f t="shared" ref="D100:D163" si="0">C100/$C$98</f>
        <v>0.49715531113439559</v>
      </c>
      <c r="E100" s="49"/>
    </row>
    <row r="101" spans="1:5" x14ac:dyDescent="0.2">
      <c r="A101" s="51">
        <v>5111</v>
      </c>
      <c r="B101" s="49" t="s">
        <v>363</v>
      </c>
      <c r="C101" s="52">
        <v>2248616.65</v>
      </c>
      <c r="D101" s="53">
        <f t="shared" si="0"/>
        <v>0.12183677664257066</v>
      </c>
      <c r="E101" s="49"/>
    </row>
    <row r="102" spans="1:5" x14ac:dyDescent="0.2">
      <c r="A102" s="51">
        <v>5112</v>
      </c>
      <c r="B102" s="49" t="s">
        <v>364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365</v>
      </c>
      <c r="C103" s="52">
        <v>3047667.84</v>
      </c>
      <c r="D103" s="53">
        <f t="shared" si="0"/>
        <v>0.16513176041048427</v>
      </c>
      <c r="E103" s="49"/>
    </row>
    <row r="104" spans="1:5" x14ac:dyDescent="0.2">
      <c r="A104" s="51">
        <v>5114</v>
      </c>
      <c r="B104" s="49" t="s">
        <v>366</v>
      </c>
      <c r="C104" s="52">
        <v>759617.8</v>
      </c>
      <c r="D104" s="53">
        <f t="shared" si="0"/>
        <v>4.1158364736079367E-2</v>
      </c>
      <c r="E104" s="49"/>
    </row>
    <row r="105" spans="1:5" x14ac:dyDescent="0.2">
      <c r="A105" s="51">
        <v>5115</v>
      </c>
      <c r="B105" s="49" t="s">
        <v>367</v>
      </c>
      <c r="C105" s="52">
        <v>3110564.11</v>
      </c>
      <c r="D105" s="53">
        <f t="shared" si="0"/>
        <v>0.16853966846792964</v>
      </c>
      <c r="E105" s="49"/>
    </row>
    <row r="106" spans="1:5" x14ac:dyDescent="0.2">
      <c r="A106" s="51">
        <v>5116</v>
      </c>
      <c r="B106" s="49" t="s">
        <v>368</v>
      </c>
      <c r="C106" s="52">
        <v>9020.19</v>
      </c>
      <c r="D106" s="53">
        <f t="shared" si="0"/>
        <v>4.887408773316472E-4</v>
      </c>
      <c r="E106" s="49"/>
    </row>
    <row r="107" spans="1:5" x14ac:dyDescent="0.2">
      <c r="A107" s="51">
        <v>5120</v>
      </c>
      <c r="B107" s="49" t="s">
        <v>369</v>
      </c>
      <c r="C107" s="52">
        <f>SUM(C108:C116)</f>
        <v>176781.79</v>
      </c>
      <c r="D107" s="53">
        <f t="shared" si="0"/>
        <v>9.57856620989791E-3</v>
      </c>
      <c r="E107" s="49"/>
    </row>
    <row r="108" spans="1:5" x14ac:dyDescent="0.2">
      <c r="A108" s="51">
        <v>5121</v>
      </c>
      <c r="B108" s="49" t="s">
        <v>370</v>
      </c>
      <c r="C108" s="52">
        <v>82196.44</v>
      </c>
      <c r="D108" s="53">
        <f t="shared" si="0"/>
        <v>4.4536490028633654E-3</v>
      </c>
      <c r="E108" s="49"/>
    </row>
    <row r="109" spans="1:5" x14ac:dyDescent="0.2">
      <c r="A109" s="51">
        <v>5122</v>
      </c>
      <c r="B109" s="49" t="s">
        <v>371</v>
      </c>
      <c r="C109" s="52">
        <v>5702.28</v>
      </c>
      <c r="D109" s="53">
        <f t="shared" si="0"/>
        <v>3.0896658828591248E-4</v>
      </c>
      <c r="E109" s="49"/>
    </row>
    <row r="110" spans="1:5" x14ac:dyDescent="0.2">
      <c r="A110" s="51">
        <v>5123</v>
      </c>
      <c r="B110" s="49" t="s">
        <v>372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373</v>
      </c>
      <c r="C111" s="52">
        <v>6411.84</v>
      </c>
      <c r="D111" s="53">
        <f t="shared" si="0"/>
        <v>3.4741267167433823E-4</v>
      </c>
      <c r="E111" s="49"/>
    </row>
    <row r="112" spans="1:5" x14ac:dyDescent="0.2">
      <c r="A112" s="51">
        <v>5125</v>
      </c>
      <c r="B112" s="49" t="s">
        <v>374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375</v>
      </c>
      <c r="C113" s="52">
        <v>56204.82</v>
      </c>
      <c r="D113" s="53">
        <f t="shared" si="0"/>
        <v>3.0453452795414855E-3</v>
      </c>
      <c r="E113" s="49"/>
    </row>
    <row r="114" spans="1:5" x14ac:dyDescent="0.2">
      <c r="A114" s="51">
        <v>5127</v>
      </c>
      <c r="B114" s="49" t="s">
        <v>376</v>
      </c>
      <c r="C114" s="52">
        <v>25814.41</v>
      </c>
      <c r="D114" s="53">
        <f t="shared" si="0"/>
        <v>1.3987019554132282E-3</v>
      </c>
      <c r="E114" s="49"/>
    </row>
    <row r="115" spans="1:5" x14ac:dyDescent="0.2">
      <c r="A115" s="51">
        <v>5128</v>
      </c>
      <c r="B115" s="49" t="s">
        <v>377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378</v>
      </c>
      <c r="C116" s="52">
        <v>452</v>
      </c>
      <c r="D116" s="53">
        <f t="shared" si="0"/>
        <v>2.4490712119578916E-5</v>
      </c>
      <c r="E116" s="49"/>
    </row>
    <row r="117" spans="1:5" x14ac:dyDescent="0.2">
      <c r="A117" s="51">
        <v>5130</v>
      </c>
      <c r="B117" s="49" t="s">
        <v>379</v>
      </c>
      <c r="C117" s="52">
        <f>SUM(C118:C126)</f>
        <v>9003787.9299999997</v>
      </c>
      <c r="D117" s="53">
        <f t="shared" si="0"/>
        <v>0.48785216411364901</v>
      </c>
      <c r="E117" s="49"/>
    </row>
    <row r="118" spans="1:5" x14ac:dyDescent="0.2">
      <c r="A118" s="51">
        <v>5131</v>
      </c>
      <c r="B118" s="49" t="s">
        <v>380</v>
      </c>
      <c r="C118" s="52">
        <v>61073.55</v>
      </c>
      <c r="D118" s="53">
        <f t="shared" si="0"/>
        <v>3.3091476353334271E-3</v>
      </c>
      <c r="E118" s="49"/>
    </row>
    <row r="119" spans="1:5" x14ac:dyDescent="0.2">
      <c r="A119" s="51">
        <v>5132</v>
      </c>
      <c r="B119" s="49" t="s">
        <v>381</v>
      </c>
      <c r="C119" s="52">
        <v>404119.76</v>
      </c>
      <c r="D119" s="53">
        <f t="shared" si="0"/>
        <v>2.1896417486710892E-2</v>
      </c>
      <c r="E119" s="49"/>
    </row>
    <row r="120" spans="1:5" x14ac:dyDescent="0.2">
      <c r="A120" s="51">
        <v>5133</v>
      </c>
      <c r="B120" s="49" t="s">
        <v>382</v>
      </c>
      <c r="C120" s="52">
        <v>7634894.2800000003</v>
      </c>
      <c r="D120" s="53">
        <f t="shared" si="0"/>
        <v>0.41368141122765428</v>
      </c>
      <c r="E120" s="49"/>
    </row>
    <row r="121" spans="1:5" x14ac:dyDescent="0.2">
      <c r="A121" s="51">
        <v>5134</v>
      </c>
      <c r="B121" s="49" t="s">
        <v>383</v>
      </c>
      <c r="C121" s="52">
        <v>0</v>
      </c>
      <c r="D121" s="53">
        <f t="shared" si="0"/>
        <v>0</v>
      </c>
      <c r="E121" s="49"/>
    </row>
    <row r="122" spans="1:5" x14ac:dyDescent="0.2">
      <c r="A122" s="51">
        <v>5135</v>
      </c>
      <c r="B122" s="49" t="s">
        <v>384</v>
      </c>
      <c r="C122" s="52">
        <v>296921.62</v>
      </c>
      <c r="D122" s="53">
        <f t="shared" si="0"/>
        <v>1.6088101587387181E-2</v>
      </c>
      <c r="E122" s="49"/>
    </row>
    <row r="123" spans="1:5" x14ac:dyDescent="0.2">
      <c r="A123" s="51">
        <v>5136</v>
      </c>
      <c r="B123" s="49" t="s">
        <v>385</v>
      </c>
      <c r="C123" s="52">
        <v>47955</v>
      </c>
      <c r="D123" s="53">
        <f t="shared" si="0"/>
        <v>2.59834535330621E-3</v>
      </c>
      <c r="E123" s="49"/>
    </row>
    <row r="124" spans="1:5" x14ac:dyDescent="0.2">
      <c r="A124" s="51">
        <v>5137</v>
      </c>
      <c r="B124" s="49" t="s">
        <v>386</v>
      </c>
      <c r="C124" s="52">
        <v>33457.910000000003</v>
      </c>
      <c r="D124" s="53">
        <f t="shared" si="0"/>
        <v>1.8128496502937625E-3</v>
      </c>
      <c r="E124" s="49"/>
    </row>
    <row r="125" spans="1:5" x14ac:dyDescent="0.2">
      <c r="A125" s="51">
        <v>5138</v>
      </c>
      <c r="B125" s="49" t="s">
        <v>387</v>
      </c>
      <c r="C125" s="52">
        <v>292060.71000000002</v>
      </c>
      <c r="D125" s="53">
        <f t="shared" si="0"/>
        <v>1.5824722942588104E-2</v>
      </c>
      <c r="E125" s="49"/>
    </row>
    <row r="126" spans="1:5" x14ac:dyDescent="0.2">
      <c r="A126" s="51">
        <v>5139</v>
      </c>
      <c r="B126" s="49" t="s">
        <v>388</v>
      </c>
      <c r="C126" s="52">
        <v>233305.1</v>
      </c>
      <c r="D126" s="53">
        <f t="shared" si="0"/>
        <v>1.2641168230375158E-2</v>
      </c>
      <c r="E126" s="49"/>
    </row>
    <row r="127" spans="1:5" x14ac:dyDescent="0.2">
      <c r="A127" s="51">
        <v>5200</v>
      </c>
      <c r="B127" s="49" t="s">
        <v>389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390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391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392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393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394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395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340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396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397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341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398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399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400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401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342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402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403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404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405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406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407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408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409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410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411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412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413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414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415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416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417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418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419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335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420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421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336</v>
      </c>
      <c r="C164" s="52">
        <f>SUM(C165:C166)</f>
        <v>0</v>
      </c>
      <c r="D164" s="53">
        <f t="shared" ref="D164:D220" si="1">C164/$C$98</f>
        <v>0</v>
      </c>
      <c r="E164" s="49"/>
    </row>
    <row r="165" spans="1:5" x14ac:dyDescent="0.2">
      <c r="A165" s="51">
        <v>5321</v>
      </c>
      <c r="B165" s="49" t="s">
        <v>422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423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337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424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425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426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427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428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429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430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431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432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433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434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435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436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436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437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438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439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440</v>
      </c>
      <c r="C185" s="52">
        <f>C186+C195+C198+C204+C206+C208</f>
        <v>99919.89</v>
      </c>
      <c r="D185" s="53">
        <f t="shared" si="1"/>
        <v>5.4139585420575047E-3</v>
      </c>
      <c r="E185" s="49"/>
    </row>
    <row r="186" spans="1:5" x14ac:dyDescent="0.2">
      <c r="A186" s="51">
        <v>5510</v>
      </c>
      <c r="B186" s="49" t="s">
        <v>441</v>
      </c>
      <c r="C186" s="52">
        <f>SUM(C187:C194)</f>
        <v>99919.89</v>
      </c>
      <c r="D186" s="53">
        <f t="shared" si="1"/>
        <v>5.4139585420575047E-3</v>
      </c>
      <c r="E186" s="49"/>
    </row>
    <row r="187" spans="1:5" x14ac:dyDescent="0.2">
      <c r="A187" s="51">
        <v>5511</v>
      </c>
      <c r="B187" s="49" t="s">
        <v>442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443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444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445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446</v>
      </c>
      <c r="C191" s="52">
        <v>99919.89</v>
      </c>
      <c r="D191" s="53">
        <f t="shared" si="1"/>
        <v>5.4139585420575047E-3</v>
      </c>
      <c r="E191" s="49"/>
    </row>
    <row r="192" spans="1:5" x14ac:dyDescent="0.2">
      <c r="A192" s="51">
        <v>5516</v>
      </c>
      <c r="B192" s="49" t="s">
        <v>447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448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449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450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451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452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453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454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455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456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5540</v>
      </c>
      <c r="B204" s="49" t="s">
        <v>457</v>
      </c>
      <c r="C204" s="52">
        <f>SUM(C205)</f>
        <v>0</v>
      </c>
      <c r="D204" s="53">
        <f t="shared" si="1"/>
        <v>0</v>
      </c>
      <c r="E204" s="49"/>
    </row>
    <row r="205" spans="1:5" x14ac:dyDescent="0.2">
      <c r="A205" s="51">
        <v>5541</v>
      </c>
      <c r="B205" s="49" t="s">
        <v>457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5550</v>
      </c>
      <c r="B206" s="49" t="s">
        <v>458</v>
      </c>
      <c r="C206" s="52">
        <f>C207</f>
        <v>0</v>
      </c>
      <c r="D206" s="53">
        <f t="shared" si="1"/>
        <v>0</v>
      </c>
      <c r="E206" s="49"/>
    </row>
    <row r="207" spans="1:5" x14ac:dyDescent="0.2">
      <c r="A207" s="51">
        <v>5551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5590</v>
      </c>
      <c r="B208" s="49" t="s">
        <v>459</v>
      </c>
      <c r="C208" s="52">
        <f>SUM(C209:C217)</f>
        <v>0</v>
      </c>
      <c r="D208" s="53">
        <f t="shared" si="1"/>
        <v>0</v>
      </c>
      <c r="E208" s="49"/>
    </row>
    <row r="209" spans="1:5" x14ac:dyDescent="0.2">
      <c r="A209" s="51">
        <v>5591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5592</v>
      </c>
      <c r="B210" s="49" t="s">
        <v>461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5593</v>
      </c>
      <c r="B211" s="49" t="s">
        <v>462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5594</v>
      </c>
      <c r="B212" s="49" t="s">
        <v>518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5595</v>
      </c>
      <c r="B213" s="49" t="s">
        <v>464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5596</v>
      </c>
      <c r="B214" s="49" t="s">
        <v>357</v>
      </c>
      <c r="C214" s="52">
        <v>0</v>
      </c>
      <c r="D214" s="53">
        <f t="shared" si="1"/>
        <v>0</v>
      </c>
      <c r="E214" s="49"/>
    </row>
    <row r="215" spans="1:5" x14ac:dyDescent="0.2">
      <c r="A215" s="51">
        <v>5597</v>
      </c>
      <c r="B215" s="49" t="s">
        <v>465</v>
      </c>
      <c r="C215" s="52">
        <v>0</v>
      </c>
      <c r="D215" s="53">
        <f t="shared" si="1"/>
        <v>0</v>
      </c>
      <c r="E215" s="49"/>
    </row>
    <row r="216" spans="1:5" x14ac:dyDescent="0.2">
      <c r="A216" s="51">
        <v>5598</v>
      </c>
      <c r="B216" s="49" t="s">
        <v>519</v>
      </c>
      <c r="C216" s="52">
        <v>0</v>
      </c>
      <c r="D216" s="53">
        <f t="shared" si="1"/>
        <v>0</v>
      </c>
      <c r="E216" s="49"/>
    </row>
    <row r="217" spans="1:5" x14ac:dyDescent="0.2">
      <c r="A217" s="51">
        <v>5599</v>
      </c>
      <c r="B217" s="49" t="s">
        <v>466</v>
      </c>
      <c r="C217" s="52">
        <v>0</v>
      </c>
      <c r="D217" s="53">
        <f t="shared" si="1"/>
        <v>0</v>
      </c>
      <c r="E217" s="49"/>
    </row>
    <row r="218" spans="1:5" x14ac:dyDescent="0.2">
      <c r="A218" s="51">
        <v>5600</v>
      </c>
      <c r="B218" s="49" t="s">
        <v>79</v>
      </c>
      <c r="C218" s="52">
        <f>C219</f>
        <v>0</v>
      </c>
      <c r="D218" s="53">
        <f t="shared" si="1"/>
        <v>0</v>
      </c>
      <c r="E218" s="49"/>
    </row>
    <row r="219" spans="1:5" x14ac:dyDescent="0.2">
      <c r="A219" s="51">
        <v>5610</v>
      </c>
      <c r="B219" s="49" t="s">
        <v>467</v>
      </c>
      <c r="C219" s="52">
        <f>C220</f>
        <v>0</v>
      </c>
      <c r="D219" s="53">
        <f t="shared" si="1"/>
        <v>0</v>
      </c>
      <c r="E219" s="49"/>
    </row>
    <row r="220" spans="1:5" x14ac:dyDescent="0.2">
      <c r="A220" s="51">
        <v>5611</v>
      </c>
      <c r="B220" s="49" t="s">
        <v>468</v>
      </c>
      <c r="C220" s="52">
        <v>0</v>
      </c>
      <c r="D220" s="53">
        <f t="shared" si="1"/>
        <v>0</v>
      </c>
      <c r="E220" s="49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190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577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148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578</v>
      </c>
      <c r="B9" s="97" t="s">
        <v>150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580</v>
      </c>
      <c r="B12" s="97" t="s">
        <v>150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581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7.25" customHeight="1" x14ac:dyDescent="0.2">
      <c r="A1" s="160" t="s">
        <v>674</v>
      </c>
      <c r="B1" s="161"/>
      <c r="C1" s="161"/>
      <c r="D1" s="27" t="s">
        <v>617</v>
      </c>
      <c r="E1" s="28">
        <v>2022</v>
      </c>
    </row>
    <row r="2" spans="1:5" ht="18.95" customHeight="1" x14ac:dyDescent="0.2">
      <c r="A2" s="161" t="s">
        <v>623</v>
      </c>
      <c r="B2" s="161"/>
      <c r="C2" s="161"/>
      <c r="D2" s="27" t="s">
        <v>618</v>
      </c>
      <c r="E2" s="28" t="s">
        <v>620</v>
      </c>
    </row>
    <row r="3" spans="1:5" ht="18.95" customHeight="1" x14ac:dyDescent="0.2">
      <c r="A3" s="161" t="s">
        <v>672</v>
      </c>
      <c r="B3" s="161"/>
      <c r="C3" s="16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1246259.52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170958.03</v>
      </c>
    </row>
    <row r="15" spans="1:5" x14ac:dyDescent="0.2">
      <c r="A15" s="33">
        <v>3220</v>
      </c>
      <c r="B15" s="29" t="s">
        <v>473</v>
      </c>
      <c r="C15" s="34">
        <v>-750799.1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175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6"/>
  <sheetViews>
    <sheetView workbookViewId="0">
      <selection activeCell="A2" sqref="A2:C2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3.5" customHeight="1" x14ac:dyDescent="0.25">
      <c r="A1" s="160" t="s">
        <v>674</v>
      </c>
      <c r="B1" s="161"/>
      <c r="C1" s="161"/>
      <c r="D1" s="27" t="s">
        <v>617</v>
      </c>
      <c r="E1" s="28">
        <v>2022</v>
      </c>
    </row>
    <row r="2" spans="1:5" s="35" customFormat="1" ht="18.95" customHeight="1" x14ac:dyDescent="0.25">
      <c r="A2" s="161" t="s">
        <v>624</v>
      </c>
      <c r="B2" s="161"/>
      <c r="C2" s="161"/>
      <c r="D2" s="27" t="s">
        <v>618</v>
      </c>
      <c r="E2" s="28" t="s">
        <v>620</v>
      </c>
    </row>
    <row r="3" spans="1:5" s="35" customFormat="1" ht="18.95" customHeight="1" x14ac:dyDescent="0.25">
      <c r="A3" s="161" t="s">
        <v>672</v>
      </c>
      <c r="B3" s="161"/>
      <c r="C3" s="161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2">
        <v>2022</v>
      </c>
      <c r="D7" s="122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285443.03999999998</v>
      </c>
      <c r="D9" s="34">
        <v>1270224.1599999999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639</v>
      </c>
      <c r="C15" s="123">
        <f>SUM(C8:C14)</f>
        <v>285443.03999999998</v>
      </c>
      <c r="D15" s="123">
        <f>SUM(D8:D14)</f>
        <v>1270224.1599999999</v>
      </c>
    </row>
    <row r="18" spans="1:4" x14ac:dyDescent="0.2">
      <c r="A18" s="31" t="s">
        <v>178</v>
      </c>
      <c r="B18" s="31"/>
      <c r="C18" s="31"/>
      <c r="D18" s="31"/>
    </row>
    <row r="19" spans="1:4" x14ac:dyDescent="0.2">
      <c r="A19" s="32" t="s">
        <v>146</v>
      </c>
      <c r="B19" s="32" t="s">
        <v>661</v>
      </c>
      <c r="C19" s="131" t="s">
        <v>660</v>
      </c>
      <c r="D19" s="131" t="s">
        <v>181</v>
      </c>
    </row>
    <row r="20" spans="1:4" x14ac:dyDescent="0.2">
      <c r="A20" s="41">
        <v>1230</v>
      </c>
      <c r="B20" s="42" t="s">
        <v>230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231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232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233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234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235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236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237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238</v>
      </c>
      <c r="C28" s="123">
        <f>SUM(C29:C36)</f>
        <v>0</v>
      </c>
      <c r="D28" s="123">
        <f>SUM(D29:D36)</f>
        <v>0</v>
      </c>
    </row>
    <row r="29" spans="1:4" x14ac:dyDescent="0.2">
      <c r="A29" s="33">
        <v>1241</v>
      </c>
      <c r="B29" s="29" t="s">
        <v>239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240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241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242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243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244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248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249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34">
        <v>0</v>
      </c>
    </row>
    <row r="43" spans="1:5" x14ac:dyDescent="0.2">
      <c r="B43" s="124" t="s">
        <v>640</v>
      </c>
      <c r="C43" s="123">
        <f>C20+C28+C37</f>
        <v>0</v>
      </c>
      <c r="D43" s="123">
        <f>D20+D28+D37</f>
        <v>0</v>
      </c>
    </row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2">
        <v>2022</v>
      </c>
      <c r="D46" s="122">
        <v>2021</v>
      </c>
      <c r="E46" s="32"/>
    </row>
    <row r="47" spans="1:5" x14ac:dyDescent="0.2">
      <c r="A47" s="41">
        <v>3210</v>
      </c>
      <c r="B47" s="42" t="s">
        <v>641</v>
      </c>
      <c r="C47" s="123">
        <v>170958.03</v>
      </c>
      <c r="D47" s="123">
        <v>1071925.73</v>
      </c>
    </row>
    <row r="48" spans="1:5" x14ac:dyDescent="0.2">
      <c r="A48" s="33"/>
      <c r="B48" s="124" t="s">
        <v>629</v>
      </c>
      <c r="C48" s="123">
        <f>C51+C63+C95+C98+C49</f>
        <v>105177.12</v>
      </c>
      <c r="D48" s="123">
        <f>D51+D63+D95+D98+D49</f>
        <v>2168.04</v>
      </c>
    </row>
    <row r="49" spans="1:4" x14ac:dyDescent="0.2">
      <c r="A49" s="140">
        <v>5100</v>
      </c>
      <c r="B49" s="141" t="s">
        <v>361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662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426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630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428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631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431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632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434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633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633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634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438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439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440</v>
      </c>
      <c r="C63" s="123">
        <f>C64+C73+C76+C82+C84+C86</f>
        <v>99919.89</v>
      </c>
      <c r="D63" s="123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99919.89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99919.89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41">
        <v>5600</v>
      </c>
      <c r="B95" s="42" t="s">
        <v>79</v>
      </c>
      <c r="C95" s="123">
        <f>C96</f>
        <v>0</v>
      </c>
      <c r="D95" s="123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41">
        <v>2110</v>
      </c>
      <c r="B98" s="127" t="s">
        <v>642</v>
      </c>
      <c r="C98" s="123">
        <f>SUM(C99:C103)</f>
        <v>5257.23</v>
      </c>
      <c r="D98" s="123">
        <f>SUM(D99:D103)</f>
        <v>2168.04</v>
      </c>
    </row>
    <row r="99" spans="1:4" x14ac:dyDescent="0.2">
      <c r="A99" s="33">
        <v>2111</v>
      </c>
      <c r="B99" s="29" t="s">
        <v>643</v>
      </c>
      <c r="C99" s="34">
        <v>0</v>
      </c>
      <c r="D99" s="34">
        <v>0</v>
      </c>
    </row>
    <row r="100" spans="1:4" x14ac:dyDescent="0.2">
      <c r="A100" s="33">
        <v>2112</v>
      </c>
      <c r="B100" s="29" t="s">
        <v>644</v>
      </c>
      <c r="C100" s="34">
        <v>5257.23</v>
      </c>
      <c r="D100" s="34">
        <v>2168.04</v>
      </c>
    </row>
    <row r="101" spans="1:4" x14ac:dyDescent="0.2">
      <c r="A101" s="33">
        <v>2112</v>
      </c>
      <c r="B101" s="29" t="s">
        <v>645</v>
      </c>
      <c r="C101" s="34">
        <v>0</v>
      </c>
      <c r="D101" s="34">
        <v>0</v>
      </c>
    </row>
    <row r="102" spans="1:4" x14ac:dyDescent="0.2">
      <c r="A102" s="33">
        <v>2115</v>
      </c>
      <c r="B102" s="29" t="s">
        <v>646</v>
      </c>
      <c r="C102" s="34">
        <v>0</v>
      </c>
      <c r="D102" s="34">
        <v>0</v>
      </c>
    </row>
    <row r="103" spans="1:4" x14ac:dyDescent="0.2">
      <c r="A103" s="33">
        <v>2114</v>
      </c>
      <c r="B103" s="29" t="s">
        <v>647</v>
      </c>
      <c r="C103" s="34">
        <v>0</v>
      </c>
      <c r="D103" s="34">
        <v>0</v>
      </c>
    </row>
    <row r="104" spans="1:4" x14ac:dyDescent="0.2">
      <c r="A104" s="33"/>
      <c r="B104" s="124" t="s">
        <v>648</v>
      </c>
      <c r="C104" s="123">
        <f>+C105</f>
        <v>0</v>
      </c>
      <c r="D104" s="123">
        <f>+D105</f>
        <v>48918.37</v>
      </c>
    </row>
    <row r="105" spans="1:4" x14ac:dyDescent="0.2">
      <c r="A105" s="140">
        <v>3100</v>
      </c>
      <c r="B105" s="146" t="s">
        <v>663</v>
      </c>
      <c r="C105" s="147">
        <f>SUM(C106:C109)</f>
        <v>0</v>
      </c>
      <c r="D105" s="147">
        <f>SUM(D106:D109)</f>
        <v>48918.37</v>
      </c>
    </row>
    <row r="106" spans="1:4" x14ac:dyDescent="0.2">
      <c r="A106" s="143"/>
      <c r="B106" s="148" t="s">
        <v>664</v>
      </c>
      <c r="C106" s="149">
        <v>0</v>
      </c>
      <c r="D106" s="149">
        <v>48918.37</v>
      </c>
    </row>
    <row r="107" spans="1:4" x14ac:dyDescent="0.2">
      <c r="A107" s="143"/>
      <c r="B107" s="148" t="s">
        <v>665</v>
      </c>
      <c r="C107" s="149">
        <v>0</v>
      </c>
      <c r="D107" s="149">
        <v>0</v>
      </c>
    </row>
    <row r="108" spans="1:4" x14ac:dyDescent="0.2">
      <c r="A108" s="143"/>
      <c r="B108" s="148" t="s">
        <v>666</v>
      </c>
      <c r="C108" s="149">
        <v>0</v>
      </c>
      <c r="D108" s="149">
        <v>0</v>
      </c>
    </row>
    <row r="109" spans="1:4" x14ac:dyDescent="0.2">
      <c r="A109" s="143"/>
      <c r="B109" s="148" t="s">
        <v>667</v>
      </c>
      <c r="C109" s="149">
        <v>0</v>
      </c>
      <c r="D109" s="149">
        <v>0</v>
      </c>
    </row>
    <row r="110" spans="1:4" x14ac:dyDescent="0.2">
      <c r="A110" s="143"/>
      <c r="B110" s="150" t="s">
        <v>668</v>
      </c>
      <c r="C110" s="142">
        <f>+C111</f>
        <v>0</v>
      </c>
      <c r="D110" s="142">
        <f>+D111</f>
        <v>0</v>
      </c>
    </row>
    <row r="111" spans="1:4" x14ac:dyDescent="0.2">
      <c r="A111" s="140">
        <v>1270</v>
      </c>
      <c r="B111" s="141" t="s">
        <v>254</v>
      </c>
      <c r="C111" s="147">
        <f>+C112</f>
        <v>0</v>
      </c>
      <c r="D111" s="147">
        <f>+D112</f>
        <v>0</v>
      </c>
    </row>
    <row r="112" spans="1:4" x14ac:dyDescent="0.2">
      <c r="A112" s="143">
        <v>1273</v>
      </c>
      <c r="B112" s="144" t="s">
        <v>669</v>
      </c>
      <c r="C112" s="149">
        <v>0</v>
      </c>
      <c r="D112" s="149">
        <v>0</v>
      </c>
    </row>
    <row r="113" spans="1:4" x14ac:dyDescent="0.2">
      <c r="A113" s="143"/>
      <c r="B113" s="150" t="s">
        <v>670</v>
      </c>
      <c r="C113" s="142">
        <f>+C114+C116</f>
        <v>0</v>
      </c>
      <c r="D113" s="142">
        <f>+D114+D116</f>
        <v>0</v>
      </c>
    </row>
    <row r="114" spans="1:4" x14ac:dyDescent="0.2">
      <c r="A114" s="140">
        <v>4300</v>
      </c>
      <c r="B114" s="146" t="s">
        <v>671</v>
      </c>
      <c r="C114" s="147">
        <f>+C115</f>
        <v>0</v>
      </c>
      <c r="D114" s="151">
        <f>+D115</f>
        <v>0</v>
      </c>
    </row>
    <row r="115" spans="1:4" x14ac:dyDescent="0.2">
      <c r="A115" s="143">
        <v>4399</v>
      </c>
      <c r="B115" s="148" t="s">
        <v>354</v>
      </c>
      <c r="C115" s="149">
        <v>0</v>
      </c>
      <c r="D115" s="149">
        <v>0</v>
      </c>
    </row>
    <row r="116" spans="1:4" x14ac:dyDescent="0.2">
      <c r="A116" s="41">
        <v>1120</v>
      </c>
      <c r="B116" s="127" t="s">
        <v>649</v>
      </c>
      <c r="C116" s="123">
        <f>SUM(C117:C125)</f>
        <v>0</v>
      </c>
      <c r="D116" s="123">
        <f>SUM(D117:D125)</f>
        <v>0</v>
      </c>
    </row>
    <row r="117" spans="1:4" x14ac:dyDescent="0.2">
      <c r="A117" s="33">
        <v>1124</v>
      </c>
      <c r="B117" s="128" t="s">
        <v>650</v>
      </c>
      <c r="C117" s="129">
        <v>0</v>
      </c>
      <c r="D117" s="34">
        <v>0</v>
      </c>
    </row>
    <row r="118" spans="1:4" x14ac:dyDescent="0.2">
      <c r="A118" s="33">
        <v>1124</v>
      </c>
      <c r="B118" s="128" t="s">
        <v>651</v>
      </c>
      <c r="C118" s="129">
        <v>0</v>
      </c>
      <c r="D118" s="34">
        <v>0</v>
      </c>
    </row>
    <row r="119" spans="1:4" x14ac:dyDescent="0.2">
      <c r="A119" s="33">
        <v>1124</v>
      </c>
      <c r="B119" s="128" t="s">
        <v>652</v>
      </c>
      <c r="C119" s="129">
        <v>0</v>
      </c>
      <c r="D119" s="34">
        <v>0</v>
      </c>
    </row>
    <row r="120" spans="1:4" x14ac:dyDescent="0.2">
      <c r="A120" s="33">
        <v>1124</v>
      </c>
      <c r="B120" s="128" t="s">
        <v>653</v>
      </c>
      <c r="C120" s="129">
        <v>0</v>
      </c>
      <c r="D120" s="34">
        <v>0</v>
      </c>
    </row>
    <row r="121" spans="1:4" x14ac:dyDescent="0.2">
      <c r="A121" s="33">
        <v>1124</v>
      </c>
      <c r="B121" s="128" t="s">
        <v>654</v>
      </c>
      <c r="C121" s="34">
        <v>0</v>
      </c>
      <c r="D121" s="34">
        <v>0</v>
      </c>
    </row>
    <row r="122" spans="1:4" x14ac:dyDescent="0.2">
      <c r="A122" s="33">
        <v>1124</v>
      </c>
      <c r="B122" s="128" t="s">
        <v>655</v>
      </c>
      <c r="C122" s="34">
        <v>0</v>
      </c>
      <c r="D122" s="34">
        <v>0</v>
      </c>
    </row>
    <row r="123" spans="1:4" x14ac:dyDescent="0.2">
      <c r="A123" s="33">
        <v>1122</v>
      </c>
      <c r="B123" s="128" t="s">
        <v>656</v>
      </c>
      <c r="C123" s="34">
        <v>0</v>
      </c>
      <c r="D123" s="34">
        <v>0</v>
      </c>
    </row>
    <row r="124" spans="1:4" x14ac:dyDescent="0.2">
      <c r="A124" s="33">
        <v>1122</v>
      </c>
      <c r="B124" s="128" t="s">
        <v>657</v>
      </c>
      <c r="C124" s="129">
        <v>0</v>
      </c>
      <c r="D124" s="34">
        <v>0</v>
      </c>
    </row>
    <row r="125" spans="1:4" x14ac:dyDescent="0.2">
      <c r="A125" s="33">
        <v>1122</v>
      </c>
      <c r="B125" s="128" t="s">
        <v>658</v>
      </c>
      <c r="C125" s="34">
        <v>0</v>
      </c>
      <c r="D125" s="34">
        <v>0</v>
      </c>
    </row>
    <row r="126" spans="1:4" x14ac:dyDescent="0.2">
      <c r="A126" s="33"/>
      <c r="B126" s="130" t="s">
        <v>659</v>
      </c>
      <c r="C126" s="123">
        <f>C47+C48+C104-C110-C113</f>
        <v>276135.15000000002</v>
      </c>
      <c r="D126" s="123">
        <f>D47+D48+D104-D110-D113</f>
        <v>1123012.1400000001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190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151</v>
      </c>
    </row>
    <row r="7" spans="1:2" ht="14.1" customHeight="1" x14ac:dyDescent="0.2">
      <c r="B7" s="95" t="s">
        <v>152</v>
      </c>
    </row>
    <row r="8" spans="1:2" ht="14.1" customHeight="1" x14ac:dyDescent="0.2"/>
    <row r="9" spans="1:2" x14ac:dyDescent="0.2">
      <c r="A9" s="105" t="s">
        <v>29</v>
      </c>
      <c r="B9" s="97" t="s">
        <v>597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195</v>
      </c>
    </row>
    <row r="12" spans="1:2" ht="15" customHeight="1" x14ac:dyDescent="0.2"/>
    <row r="13" spans="1:2" x14ac:dyDescent="0.2">
      <c r="A13" s="105" t="s">
        <v>76</v>
      </c>
      <c r="B13" s="95" t="s">
        <v>598</v>
      </c>
    </row>
    <row r="14" spans="1:2" ht="15" customHeight="1" x14ac:dyDescent="0.2">
      <c r="B14" s="95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2019-02-13T21:19:08Z</cp:lastPrinted>
  <dcterms:created xsi:type="dcterms:W3CDTF">2012-12-11T20:36:24Z</dcterms:created>
  <dcterms:modified xsi:type="dcterms:W3CDTF">2023-01-13T16:02:10Z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